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laudia.Rocco\Desktop\"/>
    </mc:Choice>
  </mc:AlternateContent>
  <bookViews>
    <workbookView xWindow="0" yWindow="0" windowWidth="28800" windowHeight="12915"/>
  </bookViews>
  <sheets>
    <sheet name="Foglio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2" i="1" l="1"/>
  <c r="G54" i="1"/>
  <c r="F54" i="1"/>
  <c r="G45" i="1"/>
  <c r="F45" i="1"/>
  <c r="E41" i="1"/>
  <c r="F41" i="1" s="1"/>
  <c r="C41" i="1"/>
  <c r="C39" i="1"/>
  <c r="E39" i="1" s="1"/>
  <c r="F39" i="1" s="1"/>
  <c r="C34" i="1"/>
  <c r="E34" i="1" s="1"/>
  <c r="F34" i="1" s="1"/>
  <c r="E31" i="1"/>
  <c r="F31" i="1" s="1"/>
  <c r="C31" i="1"/>
  <c r="C26" i="1"/>
  <c r="E26" i="1" s="1"/>
  <c r="F26" i="1" s="1"/>
  <c r="C23" i="1"/>
  <c r="E23" i="1" s="1"/>
  <c r="F23" i="1" s="1"/>
  <c r="F19" i="1"/>
  <c r="E19" i="1"/>
  <c r="C19" i="1"/>
  <c r="C14" i="1"/>
  <c r="E14" i="1" s="1"/>
  <c r="E10" i="1"/>
  <c r="E7" i="1"/>
  <c r="G4" i="1"/>
  <c r="F4" i="1" l="1"/>
  <c r="F64" i="1" s="1"/>
  <c r="F14" i="1"/>
</calcChain>
</file>

<file path=xl/sharedStrings.xml><?xml version="1.0" encoding="utf-8"?>
<sst xmlns="http://schemas.openxmlformats.org/spreadsheetml/2006/main" count="65" uniqueCount="53">
  <si>
    <t>Num.Ord._x000D_TARIFFA</t>
  </si>
  <si>
    <t>INDICAZIONE DEI LAVORI_x000D_E DELLE_x000D_SOMMINISTRAZIONI</t>
  </si>
  <si>
    <t>Quantità</t>
  </si>
  <si>
    <t>PREZZO
 unitario</t>
  </si>
  <si>
    <t>IMPORTI 
TOTALE</t>
  </si>
  <si>
    <t>TOTALE CAPITOLO</t>
  </si>
  <si>
    <t>IMPORTO PON</t>
  </si>
  <si>
    <t>LAVORI A MISURA</t>
  </si>
  <si>
    <t>ELEMENTI DI RETE PASSIVI E APPARATI DI RETE ATTIVI</t>
  </si>
  <si>
    <t>Cablaggio in Rame</t>
  </si>
  <si>
    <t>21s2 F02.5.01.02 9.a</t>
  </si>
  <si>
    <t>CAVI [025029] Cavo flessibile conforme ai requisiti della Normativa Europea Regolamento UE 305/2011 - Prodotti da Costruzione CPR e alla CEI UNEL 35324 a bassissima emissione di fu ... le 0,6/1 kV, non propagante l'incendio conforme CEI 60332-1-2: tripolare FG16OM16 - 0,6/1 kV: [025029a] sezione 1,5 mmq</t>
  </si>
  <si>
    <t>SOMMANO m</t>
  </si>
  <si>
    <t>21s2 F09.5.08.10 1.b</t>
  </si>
  <si>
    <t>CABLAGGIO STRUTTURATO [095101] Cavo UTP non schermato, multicoppie, conduttori in rame 24 AWG, conforme ISO-IEC 11801, installato in canalina o tubazione, queste escluse: [095101b] 4 coppie, guaina in LSZH, cat. 6a, classe di reazione al fuoco Dca</t>
  </si>
  <si>
    <t>21s2 F09.5.08.127.a</t>
  </si>
  <si>
    <t xml:space="preserve">CABLAGGIO STRUTTURATO [095127] Presa modulare 8 pin tipo RJ45, in ABS: installata in scatola da parete o da incasso, completa di supporto e placca in resina: [095127a] cat. 6, per cavi UTP
</t>
  </si>
  <si>
    <t>SOMMANO cad</t>
  </si>
  <si>
    <t>Switch</t>
  </si>
  <si>
    <t>NP.101</t>
  </si>
  <si>
    <t>Fornitura e posa in opera di switch Omada TP-LINK 8 porte PoE SG2210MP Smart comprensivo di patch corda da 0,5 mt cat 6e, minicanale PVC 60x40 mm e cavo FG16Om16 3G1,5 mmq.</t>
  </si>
  <si>
    <t>SOMMANO</t>
  </si>
  <si>
    <t>Access Point</t>
  </si>
  <si>
    <t>NP.102</t>
  </si>
  <si>
    <t>Fornitura e posa in opera di Access Point Omada EAP650 HD WiFi6 comprensivo di patch corda da 0,5 mt cat 6e, minicanale PVC 60x40 mm e cavo FG16Om16 3G1,5 mmq.</t>
  </si>
  <si>
    <t>NP.107</t>
  </si>
  <si>
    <t>Fornitura e posa di Access Point Unifi Ubiquiti AP-AC-PRO comprensivo di patch corda da 0,5 mt cat 6e, minicanale PVC 60x40 mm e cavo FG16Om16 3G1,5 mmq.</t>
  </si>
  <si>
    <t>FireWall</t>
  </si>
  <si>
    <t>4 NP.103</t>
  </si>
  <si>
    <t>Fornitura e posa in opera di Firewall Watchguard M290 Basic Security 3 anni comprensivo di patch corda da 0,5 mt cat 6e, minicanale PVC 60x40 mm e cavo FG16Om16 3G1,5 mmq.</t>
  </si>
  <si>
    <t>Fornitura e posa in opera di Firewall Watchguard T80 Basic Security 3 anni comprensivo di patch corda da 0,5 mt cat 6e, minicanale PVC 60x40 mm e cavo FG16Om16 3G1,5 mmq.</t>
  </si>
  <si>
    <t>Armadio Rack</t>
  </si>
  <si>
    <t>7 NP.300</t>
  </si>
  <si>
    <t>Fornitura e posa in opera di armadio rack 995x600x450 mm da 20 unità comprensivo di patch corda da 0,5 mt cat 6e, minicanale PVC 60x40 mm, pannello permutazione, mensola di supporto, pannello con prese; cavo FG16OM16 3G1,5 mmq.</t>
  </si>
  <si>
    <t>8 NP.200</t>
  </si>
  <si>
    <t>Fornitura e posa in opera di armadio rack 19" da 9 unità comprensivo di patch corda da 0,5 mt cat 6e, minicanale PVC 60x40 mm, pannello permutazione, mensola di supporto, pannello con prese; cavo FG16OM16 3G1,5 mmq.</t>
  </si>
  <si>
    <t>SERVIZI E ACCESSORI</t>
  </si>
  <si>
    <t>MONITORAGGIO RETE</t>
  </si>
  <si>
    <t>11 21s2 F00.1.01.02 4.b</t>
  </si>
  <si>
    <t>MANO D'OPERA [M01024] Installatore 5a categoria: [M01024b] prezzo comprensivo di spese generali ed utili d'impresa pari al 28,70%</t>
  </si>
  <si>
    <t>SOMMANO ora</t>
  </si>
  <si>
    <t>SERVIZIO ASSISTENZA E MANUTENZIONE</t>
  </si>
  <si>
    <t>10 21s2 F00.1.01.02 4.b</t>
  </si>
  <si>
    <t>OPERE ACCESSORIE ALLA FORNITURA ( 20% DEL TOTALE )</t>
  </si>
  <si>
    <t>14 21s2 F00.1.01.00 3.b</t>
  </si>
  <si>
    <t>MANO D'OPERA [M01003] Edile qualificato: [M01003b] prezzo comprensivo di spese generali ed utili d'impresa pari al 28,70%</t>
  </si>
  <si>
    <t>12 21s2 F02.5.06.13 0.a</t>
  </si>
  <si>
    <t>CANALI, MINICANALI E PASSERELLE PORTACAVI IN MATERIALE TERMOPLASTICO SENZA ALOGENI [025130] Canale portacavi in materiale termoplastico senza alogeni per la distribuzione, divisibi ... e per esterni, resistente alle intemperie, in opera esclusi eventuali staffaggi, (base x altezza): [025130a] 60 x 40 mm</t>
  </si>
  <si>
    <t>13 21s2 F02.5.08.156.c</t>
  </si>
  <si>
    <t xml:space="preserve">TUBI IN MATERIALE PLASTICO [025156] Tubo isolante flessibile in pvc autoestinguente, conforme CEI EN 50086, serie media, installato ad incasso, inclusi gli oneri di fissaggio nella traccia aperta ed escluse le opere murarie, del Ø nominale di: [025156c] 25 mm
</t>
  </si>
  <si>
    <t xml:space="preserve">TOT. GENERALE </t>
  </si>
  <si>
    <t> </t>
  </si>
  <si>
    <t>prot. n. 4359 del 11/05/2022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</si>
</sst>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 _€_-;\-* #,##0.00\ _€_-;_-* &quot;-&quot;??\ _€_-;_-@_-"/>
  </numFmts>
  <fonts count="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color rgb="FFFF0000"/>
      <name val="Calibri"/>
      <family val="2"/>
      <scheme val="minor"/>
    </font>
  </fonts>
  <fills count="8">
    <fill>
      <patternFill patternType="none"/>
    </fill>
    <fill>
      <patternFill patternType="gray125"/>
    </fill>
    <fill>
      <patternFill patternType="solid">
        <fgColor theme="3"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5" tint="0.59999389629810485"/>
        <bgColor indexed="64"/>
      </patternFill>
    </fill>
  </fills>
  <borders count="1">
    <border>
      <left/>
      <right/>
      <top/>
      <bottom/>
      <diagonal/>
    </border>
  </borders>
  <cellStyleXfs count="2">
    <xf numFmtId="0" fontId="0" fillId="0" borderId="0"/>
    <xf numFmtId="43" fontId="1" fillId="0" borderId="0" applyFont="0" applyFill="0" applyBorder="0" applyAlignment="0" applyProtection="0"/>
  </cellStyleXfs>
  <cellXfs count="38">
    <xf numFmtId="0" fontId="0" fillId="0" borderId="0" xfId="0"/>
    <xf numFmtId="0" fontId="3" fillId="2" borderId="0" xfId="0" applyFont="1" applyFill="1"/>
    <xf numFmtId="0" fontId="3" fillId="2" borderId="0" xfId="0" applyFont="1" applyFill="1" applyAlignment="1">
      <alignment wrapText="1"/>
    </xf>
    <xf numFmtId="0" fontId="3" fillId="2" borderId="0" xfId="0" applyFont="1" applyFill="1" applyAlignment="1">
      <alignment horizontal="center"/>
    </xf>
    <xf numFmtId="0" fontId="3" fillId="2" borderId="0" xfId="0" applyFont="1" applyFill="1" applyAlignment="1">
      <alignment horizontal="center" wrapText="1"/>
    </xf>
    <xf numFmtId="43" fontId="3" fillId="2" borderId="0" xfId="1" applyFont="1" applyFill="1" applyAlignment="1">
      <alignment horizontal="center" wrapText="1"/>
    </xf>
    <xf numFmtId="43" fontId="3" fillId="3" borderId="0" xfId="1" applyFont="1" applyFill="1" applyAlignment="1">
      <alignment horizontal="center" vertical="center" wrapText="1"/>
    </xf>
    <xf numFmtId="43" fontId="3" fillId="2" borderId="0" xfId="1" applyFont="1" applyFill="1" applyAlignment="1">
      <alignment horizontal="center"/>
    </xf>
    <xf numFmtId="43" fontId="3" fillId="0" borderId="0" xfId="1" applyFont="1"/>
    <xf numFmtId="0" fontId="0" fillId="0" borderId="0" xfId="0" applyAlignment="1">
      <alignment wrapText="1"/>
    </xf>
    <xf numFmtId="0" fontId="0" fillId="0" borderId="0" xfId="0" applyAlignment="1">
      <alignment horizontal="center"/>
    </xf>
    <xf numFmtId="43" fontId="0" fillId="0" borderId="0" xfId="1" applyFont="1" applyAlignment="1">
      <alignment horizontal="center"/>
    </xf>
    <xf numFmtId="0" fontId="0" fillId="2" borderId="0" xfId="0" applyFill="1"/>
    <xf numFmtId="0" fontId="0" fillId="2" borderId="0" xfId="0" applyFill="1" applyAlignment="1">
      <alignment horizontal="center"/>
    </xf>
    <xf numFmtId="43" fontId="0" fillId="2" borderId="0" xfId="1" applyFont="1" applyFill="1" applyAlignment="1">
      <alignment horizontal="center"/>
    </xf>
    <xf numFmtId="43" fontId="2" fillId="3" borderId="0" xfId="1" applyFont="1" applyFill="1"/>
    <xf numFmtId="0" fontId="3" fillId="3" borderId="0" xfId="0" applyFont="1" applyFill="1" applyAlignment="1">
      <alignment wrapText="1"/>
    </xf>
    <xf numFmtId="43" fontId="0" fillId="0" borderId="0" xfId="1" applyFont="1"/>
    <xf numFmtId="0" fontId="0" fillId="0" borderId="0" xfId="0" applyAlignment="1">
      <alignment vertical="top" wrapText="1"/>
    </xf>
    <xf numFmtId="43" fontId="0" fillId="3" borderId="0" xfId="1" applyFont="1" applyFill="1"/>
    <xf numFmtId="43" fontId="0" fillId="0" borderId="0" xfId="1" applyFont="1" applyFill="1"/>
    <xf numFmtId="0" fontId="3" fillId="0" borderId="0" xfId="0" applyFont="1" applyFill="1" applyAlignment="1">
      <alignment wrapText="1"/>
    </xf>
    <xf numFmtId="4" fontId="0" fillId="0" borderId="0" xfId="0" applyNumberFormat="1" applyAlignment="1">
      <alignment horizontal="center"/>
    </xf>
    <xf numFmtId="0" fontId="0" fillId="4" borderId="0" xfId="0" applyFill="1"/>
    <xf numFmtId="0" fontId="3" fillId="4" borderId="0" xfId="0" applyFont="1" applyFill="1" applyAlignment="1">
      <alignment wrapText="1"/>
    </xf>
    <xf numFmtId="0" fontId="0" fillId="4" borderId="0" xfId="0" applyFill="1" applyAlignment="1">
      <alignment horizontal="center"/>
    </xf>
    <xf numFmtId="43" fontId="0" fillId="4" borderId="0" xfId="1" applyFont="1" applyFill="1" applyAlignment="1">
      <alignment horizontal="center"/>
    </xf>
    <xf numFmtId="43" fontId="3" fillId="4" borderId="0" xfId="1" applyFont="1" applyFill="1" applyAlignment="1">
      <alignment horizontal="center"/>
    </xf>
    <xf numFmtId="43" fontId="4" fillId="3" borderId="0" xfId="1" applyFont="1" applyFill="1"/>
    <xf numFmtId="0" fontId="3" fillId="5" borderId="0" xfId="0" applyFont="1" applyFill="1" applyAlignment="1">
      <alignment wrapText="1"/>
    </xf>
    <xf numFmtId="0" fontId="3" fillId="6" borderId="0" xfId="0" applyFont="1" applyFill="1" applyAlignment="1">
      <alignment wrapText="1"/>
    </xf>
    <xf numFmtId="0" fontId="0" fillId="7" borderId="0" xfId="0" applyFill="1"/>
    <xf numFmtId="0" fontId="3" fillId="7" borderId="0" xfId="0" applyFont="1" applyFill="1" applyAlignment="1">
      <alignment wrapText="1"/>
    </xf>
    <xf numFmtId="0" fontId="0" fillId="7" borderId="0" xfId="0" applyFill="1" applyAlignment="1">
      <alignment horizontal="center"/>
    </xf>
    <xf numFmtId="43" fontId="0" fillId="7" borderId="0" xfId="1" applyFont="1" applyFill="1" applyAlignment="1">
      <alignment horizontal="center"/>
    </xf>
    <xf numFmtId="43" fontId="3" fillId="7" borderId="0" xfId="1" applyFont="1" applyFill="1" applyAlignment="1">
      <alignment horizontal="center"/>
    </xf>
    <xf numFmtId="43" fontId="0" fillId="3" borderId="0" xfId="1" applyFont="1" applyFill="1" applyAlignment="1">
      <alignment horizontal="center"/>
    </xf>
    <xf numFmtId="0" fontId="0" fillId="3" borderId="0" xfId="0" applyFill="1"/>
  </cellXfs>
  <cellStyles count="2">
    <cellStyle name="Migliaia" xfId="1" builtinId="3"/>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20324.PRG.ESE.PON.R3_porta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0212_PRG_PRE_PON_R0_Portale"/>
      <sheetName val="Scuola Elementare"/>
      <sheetName val="BONSIGNORI"/>
    </sheetNames>
    <sheetDataSet>
      <sheetData sheetId="0"/>
      <sheetData sheetId="1">
        <row r="16">
          <cell r="C16">
            <v>30</v>
          </cell>
        </row>
        <row r="21">
          <cell r="C21">
            <v>0</v>
          </cell>
        </row>
        <row r="25">
          <cell r="C25">
            <v>0</v>
          </cell>
        </row>
        <row r="28">
          <cell r="C28">
            <v>10</v>
          </cell>
        </row>
        <row r="35">
          <cell r="C35">
            <v>0</v>
          </cell>
        </row>
        <row r="38">
          <cell r="C38">
            <v>1</v>
          </cell>
        </row>
        <row r="46">
          <cell r="C46">
            <v>1</v>
          </cell>
        </row>
        <row r="48">
          <cell r="C48">
            <v>0</v>
          </cell>
        </row>
      </sheetData>
      <sheetData sheetId="2">
        <row r="16">
          <cell r="C16">
            <v>0</v>
          </cell>
        </row>
        <row r="21">
          <cell r="C21">
            <v>3</v>
          </cell>
        </row>
        <row r="25">
          <cell r="C25">
            <v>15</v>
          </cell>
        </row>
        <row r="28">
          <cell r="C28">
            <v>0</v>
          </cell>
        </row>
        <row r="35">
          <cell r="C35">
            <v>1</v>
          </cell>
        </row>
        <row r="38">
          <cell r="C38">
            <v>0</v>
          </cell>
        </row>
        <row r="46">
          <cell r="C46">
            <v>0</v>
          </cell>
        </row>
        <row r="48">
          <cell r="C48">
            <v>1</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tabSelected="1" workbookViewId="0">
      <selection activeCell="G6" sqref="G6:H6"/>
    </sheetView>
  </sheetViews>
  <sheetFormatPr defaultColWidth="8.85546875" defaultRowHeight="15" x14ac:dyDescent="0.25"/>
  <cols>
    <col min="1" max="1" width="23" customWidth="1"/>
    <col min="2" max="2" width="80" style="9" customWidth="1"/>
    <col min="3" max="3" width="11.85546875" style="10" customWidth="1"/>
    <col min="4" max="4" width="12.28515625" style="10" customWidth="1"/>
    <col min="5" max="5" width="14.42578125" style="11" customWidth="1"/>
    <col min="6" max="6" width="14.42578125" style="17" customWidth="1"/>
    <col min="7" max="7" width="14" customWidth="1"/>
  </cols>
  <sheetData>
    <row r="1" spans="1:7" ht="30" x14ac:dyDescent="0.25">
      <c r="A1" s="1" t="s">
        <v>0</v>
      </c>
      <c r="B1" s="2" t="s">
        <v>1</v>
      </c>
      <c r="C1" s="3" t="s">
        <v>2</v>
      </c>
      <c r="D1" s="4" t="s">
        <v>3</v>
      </c>
      <c r="E1" s="5" t="s">
        <v>4</v>
      </c>
      <c r="F1" s="5" t="s">
        <v>5</v>
      </c>
      <c r="G1" s="6" t="s">
        <v>6</v>
      </c>
    </row>
    <row r="2" spans="1:7" x14ac:dyDescent="0.25">
      <c r="A2" s="1"/>
      <c r="B2" s="2" t="s">
        <v>7</v>
      </c>
      <c r="C2" s="3"/>
      <c r="D2" s="3"/>
      <c r="E2" s="7"/>
      <c r="F2" s="7"/>
      <c r="G2" s="8">
        <v>47464.76</v>
      </c>
    </row>
    <row r="3" spans="1:7" x14ac:dyDescent="0.25">
      <c r="F3" s="11"/>
    </row>
    <row r="4" spans="1:7" x14ac:dyDescent="0.25">
      <c r="A4" s="12"/>
      <c r="B4" s="2" t="s">
        <v>8</v>
      </c>
      <c r="C4" s="13"/>
      <c r="D4" s="13"/>
      <c r="E4" s="14"/>
      <c r="F4" s="7">
        <f>SUM(E5:E44)</f>
        <v>33228.216</v>
      </c>
      <c r="G4" s="15">
        <f>SUM(G2-G45-G54)</f>
        <v>33225.331999999995</v>
      </c>
    </row>
    <row r="5" spans="1:7" x14ac:dyDescent="0.25">
      <c r="B5" s="16" t="s">
        <v>9</v>
      </c>
    </row>
    <row r="6" spans="1:7" ht="60" x14ac:dyDescent="0.25">
      <c r="A6" t="s">
        <v>10</v>
      </c>
      <c r="B6" s="9" t="s">
        <v>11</v>
      </c>
      <c r="G6" t="s">
        <v>52</v>
      </c>
    </row>
    <row r="7" spans="1:7" x14ac:dyDescent="0.25">
      <c r="B7" s="9" t="s">
        <v>12</v>
      </c>
      <c r="C7" s="10">
        <v>290.2</v>
      </c>
      <c r="D7" s="10">
        <v>3.24</v>
      </c>
      <c r="E7" s="11">
        <f>SUM(C7*D7)</f>
        <v>940.24800000000005</v>
      </c>
    </row>
    <row r="9" spans="1:7" ht="45" x14ac:dyDescent="0.25">
      <c r="A9" t="s">
        <v>13</v>
      </c>
      <c r="B9" s="9" t="s">
        <v>14</v>
      </c>
    </row>
    <row r="10" spans="1:7" x14ac:dyDescent="0.25">
      <c r="B10" s="9" t="s">
        <v>12</v>
      </c>
      <c r="C10" s="10">
        <v>496.2</v>
      </c>
      <c r="D10" s="10">
        <v>2.04</v>
      </c>
      <c r="E10" s="11">
        <f>SUM(C10*D10)</f>
        <v>1012.248</v>
      </c>
    </row>
    <row r="13" spans="1:7" ht="45" customHeight="1" x14ac:dyDescent="0.25">
      <c r="A13" t="s">
        <v>15</v>
      </c>
      <c r="B13" s="18" t="s">
        <v>16</v>
      </c>
    </row>
    <row r="14" spans="1:7" x14ac:dyDescent="0.25">
      <c r="B14" s="9" t="s">
        <v>17</v>
      </c>
      <c r="C14" s="10">
        <f>SUM('[1]Scuola Elementare'!C16+[1]BONSIGNORI!C16)</f>
        <v>30</v>
      </c>
      <c r="D14" s="10">
        <v>36.6</v>
      </c>
      <c r="E14" s="11">
        <f>SUM(C14*D14)</f>
        <v>1098</v>
      </c>
      <c r="F14" s="19">
        <f>SUM(E7:E14)</f>
        <v>3050.4960000000001</v>
      </c>
    </row>
    <row r="17" spans="1:6" x14ac:dyDescent="0.25">
      <c r="B17" s="16" t="s">
        <v>18</v>
      </c>
    </row>
    <row r="18" spans="1:6" ht="45" x14ac:dyDescent="0.25">
      <c r="A18" t="s">
        <v>19</v>
      </c>
      <c r="B18" s="9" t="s">
        <v>20</v>
      </c>
    </row>
    <row r="19" spans="1:6" x14ac:dyDescent="0.25">
      <c r="B19" s="9" t="s">
        <v>21</v>
      </c>
      <c r="C19" s="10">
        <f>SUM('[1]Scuola Elementare'!C21+[1]BONSIGNORI!C21)</f>
        <v>3</v>
      </c>
      <c r="D19" s="10">
        <v>673.06</v>
      </c>
      <c r="E19" s="11">
        <f>SUM(C19*D19)</f>
        <v>2019.1799999999998</v>
      </c>
      <c r="F19" s="19">
        <f>SUM(E19)</f>
        <v>2019.1799999999998</v>
      </c>
    </row>
    <row r="21" spans="1:6" x14ac:dyDescent="0.25">
      <c r="B21" s="16" t="s">
        <v>22</v>
      </c>
    </row>
    <row r="22" spans="1:6" ht="30" x14ac:dyDescent="0.25">
      <c r="A22" t="s">
        <v>23</v>
      </c>
      <c r="B22" s="9" t="s">
        <v>24</v>
      </c>
    </row>
    <row r="23" spans="1:6" x14ac:dyDescent="0.25">
      <c r="B23" s="9" t="s">
        <v>21</v>
      </c>
      <c r="C23" s="10">
        <f>SUM('[1]Scuola Elementare'!C25+[1]BONSIGNORI!C25)</f>
        <v>15</v>
      </c>
      <c r="D23" s="10">
        <v>713.93</v>
      </c>
      <c r="E23" s="11">
        <f>SUM(C23*D23)</f>
        <v>10708.949999999999</v>
      </c>
      <c r="F23" s="19">
        <f>SUM(E23)</f>
        <v>10708.949999999999</v>
      </c>
    </row>
    <row r="24" spans="1:6" x14ac:dyDescent="0.25">
      <c r="F24" s="20"/>
    </row>
    <row r="25" spans="1:6" ht="30" x14ac:dyDescent="0.25">
      <c r="A25" t="s">
        <v>25</v>
      </c>
      <c r="B25" s="9" t="s">
        <v>26</v>
      </c>
    </row>
    <row r="26" spans="1:6" x14ac:dyDescent="0.25">
      <c r="B26" s="9" t="s">
        <v>21</v>
      </c>
      <c r="C26" s="10">
        <f>SUM('[1]Scuola Elementare'!C28+[1]BONSIGNORI!C28)</f>
        <v>10</v>
      </c>
      <c r="D26" s="10">
        <v>745.26</v>
      </c>
      <c r="E26" s="11">
        <f>SUM(C26*D26)</f>
        <v>7452.6</v>
      </c>
      <c r="F26" s="19">
        <f>SUM(E26)</f>
        <v>7452.6</v>
      </c>
    </row>
    <row r="29" spans="1:6" x14ac:dyDescent="0.25">
      <c r="B29" s="16" t="s">
        <v>27</v>
      </c>
    </row>
    <row r="30" spans="1:6" ht="45" x14ac:dyDescent="0.25">
      <c r="A30" t="s">
        <v>28</v>
      </c>
      <c r="B30" s="9" t="s">
        <v>29</v>
      </c>
    </row>
    <row r="31" spans="1:6" x14ac:dyDescent="0.25">
      <c r="B31" s="9" t="s">
        <v>21</v>
      </c>
      <c r="C31" s="10">
        <f>SUM('[1]Scuola Elementare'!C35+[1]BONSIGNORI!C35)</f>
        <v>1</v>
      </c>
      <c r="D31" s="10">
        <v>3061.7</v>
      </c>
      <c r="E31" s="11">
        <f>SUM(C31*D31)</f>
        <v>3061.7</v>
      </c>
      <c r="F31" s="19">
        <f>SUM(E31)</f>
        <v>3061.7</v>
      </c>
    </row>
    <row r="33" spans="1:7" ht="45" x14ac:dyDescent="0.25">
      <c r="A33" t="s">
        <v>28</v>
      </c>
      <c r="B33" s="9" t="s">
        <v>30</v>
      </c>
    </row>
    <row r="34" spans="1:7" x14ac:dyDescent="0.25">
      <c r="B34" s="9" t="s">
        <v>21</v>
      </c>
      <c r="C34" s="10">
        <f>SUM('[1]Scuola Elementare'!C38+[1]BONSIGNORI!C38)</f>
        <v>1</v>
      </c>
      <c r="D34" s="10">
        <v>3096.65</v>
      </c>
      <c r="E34" s="11">
        <f>SUM(C34*D34)</f>
        <v>3096.65</v>
      </c>
      <c r="F34" s="19">
        <f>SUM(E34)</f>
        <v>3096.65</v>
      </c>
    </row>
    <row r="37" spans="1:7" x14ac:dyDescent="0.25">
      <c r="B37" s="16" t="s">
        <v>31</v>
      </c>
    </row>
    <row r="38" spans="1:7" ht="45" x14ac:dyDescent="0.25">
      <c r="A38" t="s">
        <v>32</v>
      </c>
      <c r="B38" s="9" t="s">
        <v>33</v>
      </c>
    </row>
    <row r="39" spans="1:7" x14ac:dyDescent="0.25">
      <c r="B39" s="21"/>
      <c r="C39" s="10">
        <f>SUM('[1]Scuola Elementare'!C46+[1]BONSIGNORI!C46)</f>
        <v>1</v>
      </c>
      <c r="D39" s="22">
        <v>2170.94</v>
      </c>
      <c r="E39" s="11">
        <f>SUM(C39*D39)</f>
        <v>2170.94</v>
      </c>
      <c r="F39" s="19">
        <f>SUM(E39)</f>
        <v>2170.94</v>
      </c>
    </row>
    <row r="40" spans="1:7" ht="45" x14ac:dyDescent="0.25">
      <c r="A40" t="s">
        <v>34</v>
      </c>
      <c r="B40" s="9" t="s">
        <v>35</v>
      </c>
    </row>
    <row r="41" spans="1:7" x14ac:dyDescent="0.25">
      <c r="B41" s="9" t="s">
        <v>21</v>
      </c>
      <c r="C41" s="10">
        <f>SUM('[1]Scuola Elementare'!C48+[1]BONSIGNORI!C48)</f>
        <v>1</v>
      </c>
      <c r="D41" s="22">
        <v>1667.7</v>
      </c>
      <c r="E41" s="11">
        <f>SUM(C41*D41)</f>
        <v>1667.7</v>
      </c>
      <c r="F41" s="19">
        <f>SUM(E41)</f>
        <v>1667.7</v>
      </c>
    </row>
    <row r="42" spans="1:7" x14ac:dyDescent="0.25">
      <c r="D42" s="22"/>
    </row>
    <row r="45" spans="1:7" x14ac:dyDescent="0.25">
      <c r="A45" s="23"/>
      <c r="B45" s="24" t="s">
        <v>36</v>
      </c>
      <c r="C45" s="25"/>
      <c r="D45" s="25"/>
      <c r="E45" s="26"/>
      <c r="F45" s="27">
        <f>SUM(E46:E53)</f>
        <v>4746</v>
      </c>
      <c r="G45" s="28">
        <f>SUM(G2*10%)</f>
        <v>4746.4760000000006</v>
      </c>
    </row>
    <row r="46" spans="1:7" x14ac:dyDescent="0.25">
      <c r="B46" s="29" t="s">
        <v>37</v>
      </c>
    </row>
    <row r="47" spans="1:7" ht="30" x14ac:dyDescent="0.25">
      <c r="A47" t="s">
        <v>38</v>
      </c>
      <c r="B47" s="9" t="s">
        <v>39</v>
      </c>
    </row>
    <row r="48" spans="1:7" x14ac:dyDescent="0.25">
      <c r="B48" s="9" t="s">
        <v>40</v>
      </c>
      <c r="C48" s="10">
        <v>50.18</v>
      </c>
      <c r="D48" s="10">
        <v>36.18</v>
      </c>
      <c r="E48" s="11">
        <v>1838.13</v>
      </c>
    </row>
    <row r="50" spans="1:7" x14ac:dyDescent="0.25">
      <c r="B50" s="30" t="s">
        <v>41</v>
      </c>
    </row>
    <row r="51" spans="1:7" ht="30" x14ac:dyDescent="0.25">
      <c r="A51" t="s">
        <v>42</v>
      </c>
      <c r="B51" s="9" t="s">
        <v>39</v>
      </c>
    </row>
    <row r="52" spans="1:7" x14ac:dyDescent="0.25">
      <c r="B52" s="9" t="s">
        <v>40</v>
      </c>
      <c r="C52" s="10">
        <v>80.37</v>
      </c>
      <c r="D52" s="10">
        <v>36.18</v>
      </c>
      <c r="E52" s="11">
        <v>2907.87</v>
      </c>
    </row>
    <row r="54" spans="1:7" x14ac:dyDescent="0.25">
      <c r="A54" s="31"/>
      <c r="B54" s="32" t="s">
        <v>43</v>
      </c>
      <c r="C54" s="33"/>
      <c r="D54" s="33"/>
      <c r="E54" s="34"/>
      <c r="F54" s="35">
        <f>SUM(E55:E62)</f>
        <v>9490</v>
      </c>
      <c r="G54" s="28">
        <f>SUM(G2*20%)</f>
        <v>9492.9520000000011</v>
      </c>
    </row>
    <row r="55" spans="1:7" ht="30" x14ac:dyDescent="0.25">
      <c r="A55" t="s">
        <v>44</v>
      </c>
      <c r="B55" s="9" t="s">
        <v>45</v>
      </c>
    </row>
    <row r="56" spans="1:7" x14ac:dyDescent="0.25">
      <c r="B56" s="9" t="s">
        <v>40</v>
      </c>
      <c r="C56" s="10">
        <v>12</v>
      </c>
      <c r="D56" s="10">
        <v>34.5</v>
      </c>
      <c r="E56" s="11">
        <v>414</v>
      </c>
    </row>
    <row r="58" spans="1:7" ht="60" x14ac:dyDescent="0.25">
      <c r="A58" t="s">
        <v>46</v>
      </c>
      <c r="B58" s="9" t="s">
        <v>47</v>
      </c>
    </row>
    <row r="59" spans="1:7" x14ac:dyDescent="0.25">
      <c r="B59" s="9" t="s">
        <v>12</v>
      </c>
      <c r="C59" s="10">
        <v>316</v>
      </c>
      <c r="D59" s="10">
        <v>25.977</v>
      </c>
      <c r="E59" s="11">
        <v>8209</v>
      </c>
    </row>
    <row r="61" spans="1:7" ht="45" customHeight="1" x14ac:dyDescent="0.25">
      <c r="A61" t="s">
        <v>48</v>
      </c>
      <c r="B61" s="18" t="s">
        <v>49</v>
      </c>
    </row>
    <row r="62" spans="1:7" x14ac:dyDescent="0.25">
      <c r="B62" s="9" t="s">
        <v>12</v>
      </c>
      <c r="C62" s="10">
        <v>216.21</v>
      </c>
      <c r="D62" s="10">
        <v>4.01</v>
      </c>
      <c r="E62" s="11">
        <v>867</v>
      </c>
      <c r="F62" s="19">
        <f>SUM(E56:E62)</f>
        <v>9490</v>
      </c>
    </row>
    <row r="64" spans="1:7" x14ac:dyDescent="0.25">
      <c r="E64" s="36" t="s">
        <v>50</v>
      </c>
      <c r="F64" s="19">
        <f>SUM(F54,F45,F4)</f>
        <v>47464.216</v>
      </c>
      <c r="G64" s="37"/>
    </row>
    <row r="66" spans="1:1" x14ac:dyDescent="0.25">
      <c r="A66"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Rocco</dc:creator>
  <cp:lastModifiedBy>Claudia Rocco</cp:lastModifiedBy>
  <dcterms:created xsi:type="dcterms:W3CDTF">2022-05-13T06:48:00Z</dcterms:created>
  <dcterms:modified xsi:type="dcterms:W3CDTF">2022-05-13T07:24:04Z</dcterms:modified>
</cp:coreProperties>
</file>